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06 01 1749р  Уют, Влявкина,  Оберег\Лот № 3 Валявкина 36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лот1!#REF!</definedName>
    <definedName name="_xlnm.Print_Area" localSheetId="0">лот1!$A$1:$M$50</definedName>
  </definedNames>
  <calcPr calcId="152511"/>
</workbook>
</file>

<file path=xl/calcChain.xml><?xml version="1.0" encoding="utf-8"?>
<calcChain xmlns="http://schemas.openxmlformats.org/spreadsheetml/2006/main">
  <c r="F38" i="3" l="1"/>
  <c r="F37" i="3"/>
  <c r="E37" i="3"/>
  <c r="D21" i="3" l="1"/>
  <c r="D17" i="3"/>
  <c r="D35" i="3"/>
  <c r="D33" i="3"/>
  <c r="D32" i="3"/>
  <c r="D31" i="3"/>
  <c r="D30" i="3"/>
  <c r="D29" i="3"/>
  <c r="D27" i="3"/>
  <c r="D26" i="3"/>
  <c r="D25" i="3"/>
  <c r="D20" i="3"/>
  <c r="D19" i="3"/>
  <c r="D18" i="3"/>
  <c r="D16" i="3"/>
  <c r="D15" i="3"/>
  <c r="D36" i="3"/>
  <c r="C28" i="3"/>
  <c r="C24" i="3"/>
  <c r="C14" i="3"/>
  <c r="C9" i="3"/>
  <c r="D28" i="3" l="1"/>
  <c r="D24" i="3"/>
  <c r="D14" i="3" l="1"/>
  <c r="D37" i="3" s="1"/>
  <c r="D39" i="3" l="1"/>
</calcChain>
</file>

<file path=xl/sharedStrings.xml><?xml version="1.0" encoding="utf-8"?>
<sst xmlns="http://schemas.openxmlformats.org/spreadsheetml/2006/main" count="60" uniqueCount="55">
  <si>
    <t>Площадь жилых помещений</t>
  </si>
  <si>
    <t>Общая годовая стоимость работ по многоквартирным домам</t>
  </si>
  <si>
    <t>4 раз(а) в год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</si>
  <si>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</si>
  <si>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</si>
  <si>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</si>
  <si>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</si>
  <si>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</si>
  <si>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</si>
  <si>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</si>
  <si>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</si>
  <si>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</si>
  <si>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</si>
  <si>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</si>
  <si>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</si>
  <si>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</si>
  <si>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</si>
  <si>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</si>
  <si>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</si>
  <si>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по мере необходимости в течение года</t>
  </si>
  <si>
    <t>2.Мытье перил, дверей, плафонов, окон, рам, подоконников, почтовых ящиков в помещениях общего пользования</t>
  </si>
  <si>
    <t>V. Расходы по управлению МКД</t>
  </si>
  <si>
    <t>1 раз в год</t>
  </si>
  <si>
    <t>постоянно</t>
  </si>
  <si>
    <t xml:space="preserve">Перечень обязательных работ, услуг </t>
  </si>
  <si>
    <t>2 раз(а) в год</t>
  </si>
  <si>
    <t>VI. ВДГО</t>
  </si>
  <si>
    <t xml:space="preserve">Стоимость на 1 кв. м. общей площади (руб./мес.)         (размер платы в месяц на 1 кв. м.)  </t>
  </si>
  <si>
    <t>1 раз(а) в месяц</t>
  </si>
  <si>
    <t>3. Очистка и влажная уборка мусорных камер</t>
  </si>
  <si>
    <t>4. Мытье и протирка закрывающих устройств мусоропровода</t>
  </si>
  <si>
    <t xml:space="preserve">5. Уборка мусора с придомовой территории </t>
  </si>
  <si>
    <t>6. Уборка мусора на контейнерных площадках (помойных ямах)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</si>
  <si>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</si>
  <si>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</si>
  <si>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</si>
  <si>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</si>
  <si>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 xml:space="preserve"> (4 раз в год - помойницы)</t>
  </si>
  <si>
    <t>11. Очистка выгребных ям (для деревянных неблагоустроенных зданий)</t>
  </si>
  <si>
    <t xml:space="preserve">12. Сезонный осмотр конструкций здания( фасадов, стен, фундаментов, кровли, преркрытий)
</t>
  </si>
  <si>
    <t xml:space="preserve">14.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</si>
  <si>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15. Заделка щелей в печных стояках, оштукатуривание, прочистка дымохода.</t>
  </si>
  <si>
    <t>16.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</si>
  <si>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</t>
  </si>
  <si>
    <t>17. Аварийное обслуживание</t>
  </si>
  <si>
    <t>постоянно
на системах водоснабжения, газоснабжения, энергоснабжения</t>
  </si>
  <si>
    <t>18. Ремонт кровли, крылец, козырьков, деревянных тротуаров</t>
  </si>
  <si>
    <t>19. Дератизация</t>
  </si>
  <si>
    <t>20. Дезинсекция</t>
  </si>
  <si>
    <t>20. Проведение технической инвентаризации</t>
  </si>
  <si>
    <t xml:space="preserve"> деревянный не благоустроенный без канализации, без ХВС (колонка) с печным отоплением (без центр отопления)</t>
  </si>
  <si>
    <t>Проведение технической инвентаризации, 7500 руб.                    В тарифе распределяется на площадь жилых помещений в МКД</t>
  </si>
  <si>
    <t>Валявкина ул.</t>
  </si>
  <si>
    <t>36</t>
  </si>
  <si>
    <t>Лот № 3 Соломбальский территориальный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</si>
</sst>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5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top"/>
    </xf>
    <xf numFmtId="4" fontId="8" fillId="2" borderId="3" xfId="0" applyNumberFormat="1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9" fillId="2" borderId="0" xfId="0" applyFont="1" applyFill="1" applyAlignment="1"/>
    <xf numFmtId="4" fontId="12" fillId="2" borderId="1" xfId="0" applyNumberFormat="1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4" fontId="6" fillId="2" borderId="0" xfId="0" applyNumberFormat="1" applyFont="1" applyFill="1" applyBorder="1" applyAlignment="1">
      <alignment vertical="center"/>
    </xf>
    <xf numFmtId="0" fontId="15" fillId="0" borderId="0" xfId="0" applyFont="1" applyAlignment="1"/>
    <xf numFmtId="4" fontId="7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12" fillId="2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4" fontId="13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left" vertical="top"/>
    </xf>
    <xf numFmtId="4" fontId="6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left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9" fontId="11" fillId="2" borderId="8" xfId="2" applyNumberFormat="1" applyFont="1" applyFill="1" applyBorder="1" applyAlignment="1">
      <alignment horizontal="left" wrapText="1"/>
    </xf>
    <xf numFmtId="0" fontId="13" fillId="0" borderId="0" xfId="0" applyFont="1" applyAlignment="1">
      <alignment horizontal="center"/>
    </xf>
    <xf numFmtId="4" fontId="6" fillId="3" borderId="2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left" vertical="top" wrapText="1"/>
    </xf>
    <xf numFmtId="4" fontId="6" fillId="3" borderId="2" xfId="0" applyNumberFormat="1" applyFont="1" applyFill="1" applyBorder="1" applyAlignment="1">
      <alignment horizontal="center" vertical="top" wrapText="1"/>
    </xf>
    <xf numFmtId="4" fontId="4" fillId="3" borderId="2" xfId="0" applyNumberFormat="1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wrapText="1"/>
    </xf>
    <xf numFmtId="4" fontId="13" fillId="3" borderId="1" xfId="0" applyNumberFormat="1" applyFont="1" applyFill="1" applyBorder="1" applyAlignment="1">
      <alignment horizontal="left" vertical="top"/>
    </xf>
    <xf numFmtId="4" fontId="6" fillId="3" borderId="2" xfId="0" applyNumberFormat="1" applyFont="1" applyFill="1" applyBorder="1" applyAlignment="1">
      <alignment horizontal="left" vertical="top"/>
    </xf>
    <xf numFmtId="4" fontId="4" fillId="3" borderId="2" xfId="0" applyNumberFormat="1" applyFont="1" applyFill="1" applyBorder="1" applyAlignment="1">
      <alignment horizontal="left" vertical="top"/>
    </xf>
    <xf numFmtId="2" fontId="14" fillId="2" borderId="6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6" fillId="3" borderId="6" xfId="0" applyNumberFormat="1" applyFont="1" applyFill="1" applyBorder="1" applyAlignment="1">
      <alignment horizontal="center" vertical="center" wrapText="1"/>
    </xf>
    <xf numFmtId="4" fontId="13" fillId="3" borderId="6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view="pageBreakPreview" topLeftCell="A28" zoomScale="86" zoomScaleNormal="100" zoomScaleSheetLayoutView="86" workbookViewId="0">
      <selection activeCell="E37" sqref="E37"/>
    </sheetView>
  </sheetViews>
  <sheetFormatPr defaultRowHeight="12.75" x14ac:dyDescent="0.2"/>
  <cols>
    <col min="1" max="1" width="54" style="4" customWidth="1"/>
    <col min="2" max="2" width="30.42578125" style="4" customWidth="1"/>
    <col min="3" max="3" width="27.140625" style="13" customWidth="1"/>
    <col min="4" max="4" width="17.28515625" style="13" customWidth="1"/>
    <col min="5" max="5" width="11.5703125" bestFit="1" customWidth="1"/>
  </cols>
  <sheetData>
    <row r="1" spans="1:9" s="1" customFormat="1" ht="16.5" customHeight="1" x14ac:dyDescent="0.2">
      <c r="A1" s="20" t="s">
        <v>15</v>
      </c>
      <c r="B1"/>
      <c r="C1"/>
      <c r="D1"/>
      <c r="E1"/>
      <c r="F1"/>
      <c r="G1"/>
      <c r="H1"/>
      <c r="I1"/>
    </row>
    <row r="2" spans="1:9" s="1" customFormat="1" ht="16.5" customHeight="1" x14ac:dyDescent="0.2">
      <c r="A2" s="20" t="s">
        <v>14</v>
      </c>
      <c r="B2"/>
      <c r="C2"/>
      <c r="D2"/>
      <c r="E2"/>
      <c r="F2"/>
      <c r="G2"/>
      <c r="H2"/>
      <c r="I2"/>
    </row>
    <row r="3" spans="1:9" s="1" customFormat="1" ht="16.5" customHeight="1" x14ac:dyDescent="0.2">
      <c r="A3" s="20" t="s">
        <v>13</v>
      </c>
      <c r="B3"/>
      <c r="C3"/>
      <c r="D3"/>
      <c r="E3"/>
      <c r="F3"/>
      <c r="G3"/>
      <c r="H3"/>
      <c r="I3"/>
    </row>
    <row r="4" spans="1:9" s="1" customFormat="1" ht="16.5" customHeight="1" x14ac:dyDescent="0.2">
      <c r="A4" s="20" t="s">
        <v>12</v>
      </c>
      <c r="B4"/>
      <c r="C4"/>
      <c r="D4"/>
      <c r="E4"/>
      <c r="F4"/>
      <c r="G4"/>
      <c r="H4"/>
      <c r="I4"/>
    </row>
    <row r="5" spans="1:9" s="1" customFormat="1" x14ac:dyDescent="0.2">
      <c r="A5" s="3" t="s">
        <v>54</v>
      </c>
      <c r="B5"/>
      <c r="C5"/>
      <c r="D5"/>
      <c r="E5"/>
      <c r="F5"/>
      <c r="G5"/>
      <c r="H5"/>
      <c r="I5"/>
    </row>
    <row r="6" spans="1:9" s="1" customFormat="1" ht="15.75" customHeight="1" x14ac:dyDescent="0.2">
      <c r="A6" s="17"/>
      <c r="B6" s="17"/>
      <c r="C6" s="21"/>
      <c r="D6" s="16"/>
    </row>
    <row r="7" spans="1:9" s="5" customFormat="1" ht="71.25" customHeight="1" x14ac:dyDescent="0.2">
      <c r="A7" s="48" t="s">
        <v>24</v>
      </c>
      <c r="B7" s="49" t="s">
        <v>11</v>
      </c>
      <c r="C7" s="49" t="s">
        <v>50</v>
      </c>
      <c r="D7" s="33" t="s">
        <v>52</v>
      </c>
    </row>
    <row r="8" spans="1:9" s="5" customFormat="1" ht="22.5" customHeight="1" x14ac:dyDescent="0.2">
      <c r="A8" s="48"/>
      <c r="B8" s="49"/>
      <c r="C8" s="49"/>
      <c r="D8" s="18" t="s">
        <v>53</v>
      </c>
    </row>
    <row r="9" spans="1:9" s="1" customFormat="1" ht="12.75" customHeight="1" x14ac:dyDescent="0.2">
      <c r="A9" s="35" t="s">
        <v>10</v>
      </c>
      <c r="B9" s="36"/>
      <c r="C9" s="27">
        <f>SUM(C10:C13)</f>
        <v>0</v>
      </c>
      <c r="D9" s="9">
        <v>0</v>
      </c>
    </row>
    <row r="10" spans="1:9" s="1" customFormat="1" ht="12.75" customHeight="1" x14ac:dyDescent="0.2">
      <c r="A10" s="37" t="s">
        <v>16</v>
      </c>
      <c r="B10" s="26" t="s">
        <v>28</v>
      </c>
      <c r="C10" s="26">
        <v>0</v>
      </c>
      <c r="D10" s="9">
        <v>0</v>
      </c>
    </row>
    <row r="11" spans="1:9" s="1" customFormat="1" ht="27.75" customHeight="1" x14ac:dyDescent="0.2">
      <c r="A11" s="38" t="s">
        <v>20</v>
      </c>
      <c r="B11" s="26" t="s">
        <v>28</v>
      </c>
      <c r="C11" s="26">
        <v>0</v>
      </c>
      <c r="D11" s="7">
        <v>0</v>
      </c>
    </row>
    <row r="12" spans="1:9" s="1" customFormat="1" x14ac:dyDescent="0.2">
      <c r="A12" s="37" t="s">
        <v>29</v>
      </c>
      <c r="B12" s="26"/>
      <c r="C12" s="26"/>
      <c r="D12" s="7"/>
    </row>
    <row r="13" spans="1:9" s="1" customFormat="1" x14ac:dyDescent="0.2">
      <c r="A13" s="37" t="s">
        <v>30</v>
      </c>
      <c r="B13" s="26"/>
      <c r="C13" s="26"/>
      <c r="D13" s="7"/>
    </row>
    <row r="14" spans="1:9" s="1" customFormat="1" ht="23.85" customHeight="1" x14ac:dyDescent="0.2">
      <c r="A14" s="39" t="s">
        <v>9</v>
      </c>
      <c r="B14" s="36"/>
      <c r="C14" s="27">
        <f>SUM(C15:C21)</f>
        <v>9.4499999999999993</v>
      </c>
      <c r="D14" s="6">
        <f>SUM(D15:D21)</f>
        <v>51528.959999999999</v>
      </c>
    </row>
    <row r="15" spans="1:9" s="1" customFormat="1" x14ac:dyDescent="0.2">
      <c r="A15" s="37" t="s">
        <v>31</v>
      </c>
      <c r="B15" s="26" t="s">
        <v>17</v>
      </c>
      <c r="C15" s="26">
        <v>0.39</v>
      </c>
      <c r="D15" s="7">
        <f>$C$15*12*D38</f>
        <v>2126.5919999999996</v>
      </c>
    </row>
    <row r="16" spans="1:9" s="1" customFormat="1" x14ac:dyDescent="0.2">
      <c r="A16" s="37" t="s">
        <v>32</v>
      </c>
      <c r="B16" s="26" t="s">
        <v>8</v>
      </c>
      <c r="C16" s="26">
        <v>0.7</v>
      </c>
      <c r="D16" s="7">
        <f>$C$16*12*D38</f>
        <v>3816.9599999999991</v>
      </c>
    </row>
    <row r="17" spans="1:4" s="1" customFormat="1" x14ac:dyDescent="0.2">
      <c r="A17" s="37" t="s">
        <v>33</v>
      </c>
      <c r="B17" s="26" t="s">
        <v>18</v>
      </c>
      <c r="C17" s="26">
        <v>0.38</v>
      </c>
      <c r="D17" s="7">
        <f>$C$17*12*D38</f>
        <v>2072.0640000000003</v>
      </c>
    </row>
    <row r="18" spans="1:4" s="1" customFormat="1" ht="57.75" customHeight="1" x14ac:dyDescent="0.2">
      <c r="A18" s="40" t="s">
        <v>34</v>
      </c>
      <c r="B18" s="41" t="s">
        <v>7</v>
      </c>
      <c r="C18" s="26">
        <v>0.54</v>
      </c>
      <c r="D18" s="7">
        <f>$C$18*12*D38</f>
        <v>2944.5120000000002</v>
      </c>
    </row>
    <row r="19" spans="1:4" s="1" customFormat="1" ht="38.25" customHeight="1" x14ac:dyDescent="0.2">
      <c r="A19" s="38" t="s">
        <v>35</v>
      </c>
      <c r="B19" s="26" t="s">
        <v>25</v>
      </c>
      <c r="C19" s="26">
        <v>0.06</v>
      </c>
      <c r="D19" s="7">
        <f>$C$19*12*D38</f>
        <v>327.16799999999995</v>
      </c>
    </row>
    <row r="20" spans="1:4" s="1" customFormat="1" x14ac:dyDescent="0.2">
      <c r="A20" s="37" t="s">
        <v>36</v>
      </c>
      <c r="B20" s="42" t="s">
        <v>37</v>
      </c>
      <c r="C20" s="26">
        <v>3.34</v>
      </c>
      <c r="D20" s="7">
        <f>$C$20*12*D38</f>
        <v>18212.351999999999</v>
      </c>
    </row>
    <row r="21" spans="1:4" s="22" customFormat="1" ht="12.75" customHeight="1" x14ac:dyDescent="0.2">
      <c r="A21" s="37" t="s">
        <v>38</v>
      </c>
      <c r="B21" s="26" t="s">
        <v>2</v>
      </c>
      <c r="C21" s="26">
        <v>4.04</v>
      </c>
      <c r="D21" s="7">
        <f>$C$21*12*D38</f>
        <v>22029.312000000002</v>
      </c>
    </row>
    <row r="22" spans="1:4" s="22" customFormat="1" ht="12.75" customHeight="1" x14ac:dyDescent="0.2">
      <c r="A22" s="45"/>
      <c r="B22" s="26"/>
      <c r="C22" s="26"/>
      <c r="D22" s="7"/>
    </row>
    <row r="23" spans="1:4" s="22" customFormat="1" ht="12.75" customHeight="1" x14ac:dyDescent="0.2">
      <c r="A23" s="45"/>
      <c r="B23" s="26"/>
      <c r="C23" s="26"/>
      <c r="D23" s="7"/>
    </row>
    <row r="24" spans="1:4" s="1" customFormat="1" ht="27" customHeight="1" x14ac:dyDescent="0.2">
      <c r="A24" s="39" t="s">
        <v>6</v>
      </c>
      <c r="B24" s="36"/>
      <c r="C24" s="28">
        <f>SUM(C25:C27)</f>
        <v>3.36</v>
      </c>
      <c r="D24" s="8">
        <f>SUM(D25:D27)</f>
        <v>18321.407999999999</v>
      </c>
    </row>
    <row r="25" spans="1:4" s="1" customFormat="1" ht="36" customHeight="1" x14ac:dyDescent="0.2">
      <c r="A25" s="38" t="s">
        <v>39</v>
      </c>
      <c r="B25" s="26" t="s">
        <v>2</v>
      </c>
      <c r="C25" s="26">
        <v>1.1100000000000001</v>
      </c>
      <c r="D25" s="7">
        <f>$C$25*12*D38</f>
        <v>6052.6080000000002</v>
      </c>
    </row>
    <row r="26" spans="1:4" s="1" customFormat="1" ht="71.25" customHeight="1" x14ac:dyDescent="0.2">
      <c r="A26" s="38" t="s">
        <v>40</v>
      </c>
      <c r="B26" s="41" t="s">
        <v>5</v>
      </c>
      <c r="C26" s="26">
        <v>0.14000000000000001</v>
      </c>
      <c r="D26" s="7">
        <f>$C$26*12*D38</f>
        <v>763.39200000000005</v>
      </c>
    </row>
    <row r="27" spans="1:4" s="1" customFormat="1" ht="112.5" customHeight="1" x14ac:dyDescent="0.2">
      <c r="A27" s="38" t="s">
        <v>41</v>
      </c>
      <c r="B27" s="26" t="s">
        <v>4</v>
      </c>
      <c r="C27" s="26">
        <v>2.11</v>
      </c>
      <c r="D27" s="7">
        <f>$C$27*12*D38</f>
        <v>11505.407999999999</v>
      </c>
    </row>
    <row r="28" spans="1:4" s="1" customFormat="1" ht="24.75" customHeight="1" x14ac:dyDescent="0.2">
      <c r="A28" s="35" t="s">
        <v>3</v>
      </c>
      <c r="B28" s="36"/>
      <c r="C28" s="28">
        <f>SUM(C29:C33)</f>
        <v>6.46</v>
      </c>
      <c r="D28" s="19">
        <f>SUM(D29:D33)</f>
        <v>35225.087999999996</v>
      </c>
    </row>
    <row r="29" spans="1:4" s="24" customFormat="1" ht="105" customHeight="1" x14ac:dyDescent="0.2">
      <c r="A29" s="38" t="s">
        <v>42</v>
      </c>
      <c r="B29" s="41" t="s">
        <v>43</v>
      </c>
      <c r="C29" s="26">
        <v>1.81</v>
      </c>
      <c r="D29" s="23">
        <f>$C$29*12*D38</f>
        <v>9869.5679999999993</v>
      </c>
    </row>
    <row r="30" spans="1:4" s="1" customFormat="1" ht="63.75" customHeight="1" x14ac:dyDescent="0.2">
      <c r="A30" s="37" t="s">
        <v>44</v>
      </c>
      <c r="B30" s="41" t="s">
        <v>45</v>
      </c>
      <c r="C30" s="26">
        <v>1.48</v>
      </c>
      <c r="D30" s="23">
        <f>$C$30*12*D38</f>
        <v>8070.1439999999984</v>
      </c>
    </row>
    <row r="31" spans="1:4" s="1" customFormat="1" ht="78.75" customHeight="1" x14ac:dyDescent="0.2">
      <c r="A31" s="37" t="s">
        <v>46</v>
      </c>
      <c r="B31" s="42" t="s">
        <v>19</v>
      </c>
      <c r="C31" s="26">
        <v>1.8</v>
      </c>
      <c r="D31" s="23">
        <f>$C$31*12*D38</f>
        <v>9815.0400000000009</v>
      </c>
    </row>
    <row r="32" spans="1:4" s="1" customFormat="1" ht="33" customHeight="1" x14ac:dyDescent="0.2">
      <c r="A32" s="37" t="s">
        <v>47</v>
      </c>
      <c r="B32" s="26" t="s">
        <v>2</v>
      </c>
      <c r="C32" s="26">
        <v>0.99</v>
      </c>
      <c r="D32" s="23">
        <f>$C$32*12*D38</f>
        <v>5398.271999999999</v>
      </c>
    </row>
    <row r="33" spans="1:6" s="1" customFormat="1" x14ac:dyDescent="0.2">
      <c r="A33" s="37" t="s">
        <v>48</v>
      </c>
      <c r="B33" s="26" t="s">
        <v>4</v>
      </c>
      <c r="C33" s="26">
        <v>0.38</v>
      </c>
      <c r="D33" s="23">
        <f>$C$33*12*D38</f>
        <v>2072.0640000000003</v>
      </c>
    </row>
    <row r="34" spans="1:6" s="24" customFormat="1" ht="94.5" customHeight="1" x14ac:dyDescent="0.2">
      <c r="A34" s="43" t="s">
        <v>49</v>
      </c>
      <c r="B34" s="26" t="s">
        <v>22</v>
      </c>
      <c r="C34" s="32" t="s">
        <v>51</v>
      </c>
      <c r="D34" s="25">
        <v>7500</v>
      </c>
    </row>
    <row r="35" spans="1:6" s="1" customFormat="1" x14ac:dyDescent="0.2">
      <c r="A35" s="43" t="s">
        <v>21</v>
      </c>
      <c r="B35" s="26" t="s">
        <v>23</v>
      </c>
      <c r="C35" s="28">
        <v>2.21</v>
      </c>
      <c r="D35" s="14">
        <f>$C$35*12*D38</f>
        <v>12050.688</v>
      </c>
    </row>
    <row r="36" spans="1:6" s="1" customFormat="1" x14ac:dyDescent="0.2">
      <c r="A36" s="43" t="s">
        <v>26</v>
      </c>
      <c r="B36" s="26" t="s">
        <v>23</v>
      </c>
      <c r="C36" s="28">
        <v>0</v>
      </c>
      <c r="D36" s="34">
        <f t="shared" ref="D36" si="0">C36*12*D38</f>
        <v>0</v>
      </c>
    </row>
    <row r="37" spans="1:6" s="12" customFormat="1" x14ac:dyDescent="0.2">
      <c r="A37" s="44" t="s">
        <v>1</v>
      </c>
      <c r="B37" s="29"/>
      <c r="C37" s="29"/>
      <c r="D37" s="10">
        <f>D35+D34+D28+D24+D14+D10+D36</f>
        <v>124626.144</v>
      </c>
      <c r="E37" s="50">
        <f>D37/12</f>
        <v>10385.512000000001</v>
      </c>
      <c r="F37" s="50">
        <f>E37*5/100</f>
        <v>519.27560000000005</v>
      </c>
    </row>
    <row r="38" spans="1:6" s="2" customFormat="1" ht="25.5" customHeight="1" x14ac:dyDescent="0.2">
      <c r="A38" s="44" t="s">
        <v>0</v>
      </c>
      <c r="B38" s="29"/>
      <c r="C38" s="30"/>
      <c r="D38" s="46">
        <v>454.4</v>
      </c>
      <c r="E38" s="47"/>
      <c r="F38" s="47">
        <f>D38*70*80/100</f>
        <v>25446.400000000001</v>
      </c>
    </row>
    <row r="39" spans="1:6" s="2" customFormat="1" ht="25.5" customHeight="1" x14ac:dyDescent="0.2">
      <c r="A39" s="31" t="s">
        <v>27</v>
      </c>
      <c r="B39" s="30"/>
      <c r="C39" s="30"/>
      <c r="D39" s="11">
        <f t="shared" ref="D39" si="1">D37/12/D38</f>
        <v>22.855440140845072</v>
      </c>
      <c r="E39" s="47"/>
      <c r="F39" s="47"/>
    </row>
    <row r="40" spans="1:6" s="2" customFormat="1" ht="15.75" customHeight="1" x14ac:dyDescent="0.2">
      <c r="A40" s="4"/>
      <c r="B40" s="4"/>
      <c r="C40" s="15"/>
      <c r="D40" s="15"/>
      <c r="E40" s="47"/>
      <c r="F40" s="47"/>
    </row>
    <row r="41" spans="1:6" s="2" customFormat="1" ht="25.5" customHeight="1" x14ac:dyDescent="0.2">
      <c r="A41" s="4"/>
      <c r="B41" s="4"/>
      <c r="C41" s="15"/>
      <c r="D41" s="15"/>
    </row>
    <row r="42" spans="1:6" s="1" customFormat="1" ht="12.75" customHeight="1" x14ac:dyDescent="0.2">
      <c r="A42" s="4"/>
      <c r="B42" s="4"/>
      <c r="C42" s="13"/>
      <c r="D42" s="13"/>
    </row>
    <row r="43" spans="1:6" s="1" customFormat="1" ht="12.75" hidden="1" customHeight="1" x14ac:dyDescent="0.2">
      <c r="A43" s="4"/>
      <c r="B43" s="4"/>
      <c r="C43" s="13"/>
      <c r="D43" s="13"/>
    </row>
    <row r="44" spans="1:6" s="1" customFormat="1" x14ac:dyDescent="0.2">
      <c r="A44" s="4"/>
      <c r="B44" s="4"/>
      <c r="C44" s="13"/>
      <c r="D44" s="13"/>
    </row>
    <row r="45" spans="1:6" s="1" customFormat="1" x14ac:dyDescent="0.2">
      <c r="A45" s="4"/>
      <c r="B45" s="4"/>
      <c r="C45" s="13"/>
      <c r="D45" s="13"/>
    </row>
    <row r="46" spans="1:6" s="1" customFormat="1" x14ac:dyDescent="0.2">
      <c r="A46" s="4"/>
      <c r="B46" s="4"/>
      <c r="C46" s="13"/>
      <c r="D46" s="13"/>
    </row>
    <row r="47" spans="1:6" s="1" customFormat="1" x14ac:dyDescent="0.2">
      <c r="A47" s="4"/>
      <c r="B47" s="4"/>
      <c r="C47" s="13"/>
      <c r="D47" s="13"/>
    </row>
  </sheetData>
  <mergeCells count="3">
    <mergeCell ref="A7:A8"/>
    <mergeCell ref="B7:B8"/>
    <mergeCell ref="C7:C8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:K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лот1</vt:lpstr>
      <vt:lpstr>Лист1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2017-06-06T11:31:16Z</dcterms:modified>
</cp:coreProperties>
</file>